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8195" windowHeight="11565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Sheet1!$B$6</definedName>
    <definedName name="solver_cvg" localSheetId="0" hidden="1">0.0000000000001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Sheet1!$B$25</definedName>
    <definedName name="solver_pre" localSheetId="0" hidden="1">0.0000000000001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0.00000000005</definedName>
    <definedName name="solver_typ" localSheetId="0" hidden="1">3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B24" i="1"/>
  <c r="B9"/>
  <c r="B14" l="1"/>
  <c r="B10" s="1"/>
  <c r="B15"/>
  <c r="B19"/>
  <c r="B16"/>
  <c r="B25" l="1"/>
  <c r="B11"/>
  <c r="B20"/>
  <c r="B21"/>
  <c r="B22"/>
  <c r="B26" l="1"/>
  <c r="C15"/>
  <c r="B23"/>
  <c r="C14" s="1"/>
  <c r="C16"/>
</calcChain>
</file>

<file path=xl/sharedStrings.xml><?xml version="1.0" encoding="utf-8"?>
<sst xmlns="http://schemas.openxmlformats.org/spreadsheetml/2006/main" count="25" uniqueCount="25">
  <si>
    <t>Inputs</t>
  </si>
  <si>
    <t>lens aperture diam</t>
  </si>
  <si>
    <t>sensor width</t>
  </si>
  <si>
    <t>sensor height</t>
  </si>
  <si>
    <t>distance sensor-lens</t>
  </si>
  <si>
    <t>intermediates</t>
  </si>
  <si>
    <t>focus circle diam</t>
  </si>
  <si>
    <t>circle baffle surface</t>
  </si>
  <si>
    <t>rect baffle surface</t>
  </si>
  <si>
    <t>outputs</t>
  </si>
  <si>
    <t>circle baffle diam</t>
  </si>
  <si>
    <t>baffle distance as fraction from sensor</t>
  </si>
  <si>
    <t>baffle distance from sensor</t>
  </si>
  <si>
    <t>rect baffle width</t>
  </si>
  <si>
    <t>rect baffle height</t>
  </si>
  <si>
    <t>aperture diameter scaled to baffle position</t>
  </si>
  <si>
    <t>sensor width scaled to baffle position</t>
  </si>
  <si>
    <t>sensor height scaled to baffle position</t>
  </si>
  <si>
    <t>sensor diagonal scaled to baffle position</t>
  </si>
  <si>
    <t>new calculations</t>
  </si>
  <si>
    <t>area of perfect baffle</t>
  </si>
  <si>
    <t>difference between circle &amp; rect baffles</t>
  </si>
  <si>
    <t>difference between circle &amp; perfect</t>
  </si>
  <si>
    <t>rectangular baffle minus area outside rounded corners</t>
  </si>
  <si>
    <t>alternate formulation (crosscheck)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</si>
</sst>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B24" sqref="B24"/>
    </sheetView>
  </sheetViews>
  <sheetFormatPr defaultRowHeight="15"/>
  <cols>
    <col min="1" max="1" width="40" bestFit="1" customWidth="1"/>
    <col min="2" max="2" width="12" bestFit="1" customWidth="1"/>
  </cols>
  <sheetData>
    <row r="1" spans="1:3">
      <c r="A1" s="1" t="s">
        <v>0</v>
      </c>
    </row>
    <row r="2" spans="1:3">
      <c r="A2" t="s">
        <v>1</v>
      </c>
      <c r="B2">
        <v>10</v>
      </c>
    </row>
    <row r="3" spans="1:3">
      <c r="A3" t="s">
        <v>2</v>
      </c>
      <c r="B3">
        <v>36</v>
      </c>
    </row>
    <row r="4" spans="1:3">
      <c r="A4" t="s">
        <v>3</v>
      </c>
      <c r="B4">
        <v>24</v>
      </c>
    </row>
    <row r="5" spans="1:3">
      <c r="A5" t="s">
        <v>4</v>
      </c>
      <c r="B5">
        <v>210</v>
      </c>
    </row>
    <row r="6" spans="1:3">
      <c r="A6" t="s">
        <v>12</v>
      </c>
      <c r="B6">
        <v>185.25028885367766</v>
      </c>
    </row>
    <row r="8" spans="1:3">
      <c r="A8" s="1" t="s">
        <v>5</v>
      </c>
    </row>
    <row r="9" spans="1:3">
      <c r="A9" t="s">
        <v>6</v>
      </c>
      <c r="B9">
        <f>SQRT(B3*B3+B4*B4)</f>
        <v>43.266615305567875</v>
      </c>
    </row>
    <row r="10" spans="1:3">
      <c r="A10" t="s">
        <v>7</v>
      </c>
      <c r="B10">
        <f>(B14/2)*(B14/2)*PI()</f>
        <v>152.1982603572763</v>
      </c>
    </row>
    <row r="11" spans="1:3">
      <c r="A11" t="s">
        <v>8</v>
      </c>
      <c r="B11">
        <f>B15*B16</f>
        <v>152.19826035727627</v>
      </c>
    </row>
    <row r="13" spans="1:3">
      <c r="A13" s="1" t="s">
        <v>9</v>
      </c>
      <c r="C13" t="s">
        <v>24</v>
      </c>
    </row>
    <row r="14" spans="1:3">
      <c r="A14" t="s">
        <v>10</v>
      </c>
      <c r="B14">
        <f>(B9-B2)/B5*(B5-B6)+B2</f>
        <v>13.92066247442205</v>
      </c>
      <c r="C14">
        <f>B23+B20</f>
        <v>13.92066247442205</v>
      </c>
    </row>
    <row r="15" spans="1:3">
      <c r="A15" t="s">
        <v>13</v>
      </c>
      <c r="B15">
        <f>(B3-B2)/B5*(B5-B6)+B2</f>
        <v>13.064249951449433</v>
      </c>
      <c r="C15">
        <f>B21+B20</f>
        <v>13.064249951449433</v>
      </c>
    </row>
    <row r="16" spans="1:3">
      <c r="A16" t="s">
        <v>14</v>
      </c>
      <c r="B16" s="2">
        <f>(B4-B2)/B5*(B5-B6)+B2</f>
        <v>11.649980743088156</v>
      </c>
      <c r="C16">
        <f>B22+B20</f>
        <v>11.649980743088156</v>
      </c>
    </row>
    <row r="18" spans="1:3">
      <c r="A18" s="1" t="s">
        <v>19</v>
      </c>
    </row>
    <row r="19" spans="1:3">
      <c r="A19" t="s">
        <v>11</v>
      </c>
      <c r="B19">
        <f>B6/B5</f>
        <v>0.88214423263656028</v>
      </c>
    </row>
    <row r="20" spans="1:3">
      <c r="A20" t="s">
        <v>15</v>
      </c>
      <c r="B20">
        <f>B2*B19</f>
        <v>8.8214423263656023</v>
      </c>
    </row>
    <row r="21" spans="1:3">
      <c r="A21" t="s">
        <v>16</v>
      </c>
      <c r="B21">
        <f>B3*(1-B19)</f>
        <v>4.24280762508383</v>
      </c>
    </row>
    <row r="22" spans="1:3">
      <c r="A22" t="s">
        <v>17</v>
      </c>
      <c r="B22">
        <f>B4*(1-B19)</f>
        <v>2.8285384167225534</v>
      </c>
    </row>
    <row r="23" spans="1:3">
      <c r="A23" t="s">
        <v>18</v>
      </c>
      <c r="B23">
        <f>SQRT(B21*B21+B22*B22)</f>
        <v>5.0992201480564479</v>
      </c>
    </row>
    <row r="24" spans="1:3">
      <c r="A24" t="s">
        <v>20</v>
      </c>
      <c r="B24">
        <f>(B21+B20)*(B22+B20) - (B20*B20 - B20*B20*PI()/4)</f>
        <v>135.49840796047121</v>
      </c>
      <c r="C24" t="s">
        <v>23</v>
      </c>
    </row>
    <row r="25" spans="1:3">
      <c r="A25" t="s">
        <v>21</v>
      </c>
      <c r="B25">
        <f>B10-B11</f>
        <v>0</v>
      </c>
    </row>
    <row r="26" spans="1:3">
      <c r="A26" t="s">
        <v>22</v>
      </c>
      <c r="B26">
        <f>B10-B24</f>
        <v>16.699852396805085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&amp; Janis</dc:creator>
  <cp:lastModifiedBy> </cp:lastModifiedBy>
  <dcterms:created xsi:type="dcterms:W3CDTF">2012-12-24T16:51:09Z</dcterms:created>
  <dcterms:modified xsi:type="dcterms:W3CDTF">2012-12-24T19:57:38Z</dcterms:modified>
</cp:coreProperties>
</file>